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12225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/>
  <c r="G55"/>
  <c r="C55"/>
  <c r="H54"/>
  <c r="H53"/>
  <c r="E51"/>
  <c r="D51"/>
  <c r="E50"/>
  <c r="D50"/>
  <c r="C50"/>
  <c r="H49"/>
  <c r="H50" s="1"/>
  <c r="G49"/>
  <c r="G50" s="1"/>
  <c r="E49"/>
  <c r="E52" s="1"/>
  <c r="D49"/>
  <c r="C49"/>
  <c r="H48"/>
  <c r="G48"/>
  <c r="C48"/>
  <c r="H47"/>
  <c r="H46"/>
  <c r="E44"/>
  <c r="E43"/>
  <c r="D43"/>
  <c r="H42"/>
  <c r="H43" s="1"/>
  <c r="G42"/>
  <c r="G43" s="1"/>
  <c r="E42"/>
  <c r="D42"/>
  <c r="C42"/>
  <c r="H41"/>
  <c r="G41"/>
  <c r="G45" s="1"/>
  <c r="C41"/>
  <c r="C43" s="1"/>
  <c r="H40"/>
  <c r="H39"/>
  <c r="E37"/>
  <c r="E36"/>
  <c r="D36"/>
  <c r="H35"/>
  <c r="H36" s="1"/>
  <c r="G35"/>
  <c r="G36" s="1"/>
  <c r="E35"/>
  <c r="D35"/>
  <c r="C35"/>
  <c r="H34"/>
  <c r="G34"/>
  <c r="G38" s="1"/>
  <c r="C34"/>
  <c r="C36" s="1"/>
  <c r="H32"/>
  <c r="G32"/>
  <c r="H31"/>
  <c r="G29"/>
  <c r="H28"/>
  <c r="G28"/>
  <c r="E28"/>
  <c r="H27"/>
  <c r="G27"/>
  <c r="E27"/>
  <c r="D27"/>
  <c r="E26"/>
  <c r="D26"/>
  <c r="C26"/>
  <c r="G22"/>
  <c r="E22"/>
  <c r="H21"/>
  <c r="G21"/>
  <c r="E21"/>
  <c r="D21"/>
  <c r="H20"/>
  <c r="G20"/>
  <c r="E20"/>
  <c r="D20"/>
  <c r="H19"/>
  <c r="G19"/>
  <c r="E19"/>
  <c r="D19"/>
  <c r="C19"/>
  <c r="H17"/>
  <c r="H16"/>
  <c r="H15"/>
  <c r="H26" s="1"/>
  <c r="G15"/>
  <c r="G26" s="1"/>
  <c r="E15"/>
  <c r="H14"/>
  <c r="G14"/>
  <c r="E14"/>
  <c r="D14"/>
  <c r="H13"/>
  <c r="G13"/>
  <c r="E13"/>
  <c r="D13"/>
  <c r="H12"/>
  <c r="G12"/>
  <c r="E12"/>
  <c r="D12"/>
  <c r="C12"/>
  <c r="H11"/>
  <c r="G11"/>
  <c r="F25" s="1"/>
  <c r="H9"/>
  <c r="G9"/>
  <c r="E9"/>
  <c r="E25" s="1"/>
  <c r="E29" s="1"/>
  <c r="D9"/>
  <c r="D18" s="1"/>
  <c r="C9"/>
  <c r="C18" s="1"/>
  <c r="C20" s="1"/>
  <c r="E11" l="1"/>
  <c r="E18"/>
  <c r="G37"/>
  <c r="G44"/>
  <c r="G51"/>
  <c r="H37"/>
  <c r="H44"/>
  <c r="H51"/>
  <c r="C32"/>
  <c r="D32"/>
  <c r="G52"/>
  <c r="E32"/>
  <c r="H38"/>
  <c r="H45"/>
  <c r="H52"/>
  <c r="C25"/>
  <c r="C27" s="1"/>
  <c r="D25"/>
  <c r="D28" s="1"/>
  <c r="D34"/>
  <c r="D37" s="1"/>
  <c r="D41"/>
  <c r="D44" s="1"/>
  <c r="D48"/>
  <c r="D55"/>
  <c r="E34"/>
  <c r="E38" s="1"/>
  <c r="E41"/>
  <c r="E45" s="1"/>
  <c r="E48"/>
  <c r="E55"/>
  <c r="C11"/>
  <c r="C13" s="1"/>
  <c r="D11"/>
</calcChain>
</file>

<file path=xl/sharedStrings.xml><?xml version="1.0" encoding="utf-8"?>
<sst xmlns="http://schemas.openxmlformats.org/spreadsheetml/2006/main" count="61" uniqueCount="30">
  <si>
    <t>Прайс-лист СОЛ "Лингвист " с 07.06.2022</t>
  </si>
  <si>
    <t xml:space="preserve">Наименование </t>
  </si>
  <si>
    <t>Размер скидки на проживание в домиках без водопровода и канализации</t>
  </si>
  <si>
    <t>2-х местные дома (89,117/1, 117/2)</t>
  </si>
  <si>
    <t>3-х местные дома без водопровода и канализации (4,25,83,88,90,91)</t>
  </si>
  <si>
    <t>4-х местные дома без водопровода и канализации (84,81,82,64,65)</t>
  </si>
  <si>
    <t xml:space="preserve">Размер скидки на проживание в домах повышенной комфортности </t>
  </si>
  <si>
    <t>4-х местные дома с водопроводом и канализацией (109,110,112/1, 112/2)</t>
  </si>
  <si>
    <t>6-ти местные дома с водопроводом и канализацией (116)</t>
  </si>
  <si>
    <t xml:space="preserve">Количество койко-мест </t>
  </si>
  <si>
    <t xml:space="preserve">Стоимость питания </t>
  </si>
  <si>
    <t>3-х разовое питание за 1 человека в сутки</t>
  </si>
  <si>
    <t>Коммерческая стоимость проживания</t>
  </si>
  <si>
    <t>за дом</t>
  </si>
  <si>
    <t>за 1 человека</t>
  </si>
  <si>
    <t xml:space="preserve">Стоимость путевки с питанием (за  1 сутки с питанием за 1 человека) </t>
  </si>
  <si>
    <t>прочие отдыхающие при выкупе всех койко-мест в домике</t>
  </si>
  <si>
    <t>при проживании 1 человека</t>
  </si>
  <si>
    <t>при проживании 2х человек</t>
  </si>
  <si>
    <t>при проживании 3х человек</t>
  </si>
  <si>
    <t>при проживании 4х человек</t>
  </si>
  <si>
    <t>при проживании 5ти человек</t>
  </si>
  <si>
    <t>при проживании 6ти человек</t>
  </si>
  <si>
    <t>сотрудникам НГЛУ, членам семей, студентам стоимость путевки</t>
  </si>
  <si>
    <t xml:space="preserve">членам профсоюза НГЛУ </t>
  </si>
  <si>
    <t xml:space="preserve">ветеранам НГЛУ </t>
  </si>
  <si>
    <t xml:space="preserve">Стоимость путевки без питания (за  1 сутки  за 1 человека) </t>
  </si>
  <si>
    <t>прочие отдыхающие при выкупе всех мест в домике</t>
  </si>
  <si>
    <t>сотрудникам НГЛУ, членам семей, студентам стоимость путевки при выкупе всех мест в домике</t>
  </si>
  <si>
    <t>членам профсоюза НГЛУ при выкупе всех мест в домике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</si>
</sst>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/>
    <xf numFmtId="0" fontId="3" fillId="3" borderId="6" xfId="0" applyFont="1" applyFill="1" applyBorder="1" applyAlignment="1">
      <alignment horizontal="left" vertical="center" wrapText="1"/>
    </xf>
    <xf numFmtId="9" fontId="3" fillId="3" borderId="1" xfId="0" applyNumberFormat="1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wrapText="1"/>
    </xf>
    <xf numFmtId="0" fontId="2" fillId="0" borderId="6" xfId="0" applyFont="1" applyBorder="1" applyAlignment="1">
      <alignment horizontal="right" vertical="center" wrapText="1"/>
    </xf>
    <xf numFmtId="9" fontId="3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wrapText="1"/>
    </xf>
    <xf numFmtId="9" fontId="2" fillId="2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9" fontId="2" fillId="0" borderId="1" xfId="0" applyNumberFormat="1" applyFont="1" applyBorder="1" applyAlignment="1">
      <alignment horizontal="center" wrapText="1"/>
    </xf>
    <xf numFmtId="4" fontId="2" fillId="3" borderId="1" xfId="0" applyNumberFormat="1" applyFont="1" applyFill="1" applyBorder="1" applyAlignment="1">
      <alignment wrapText="1"/>
    </xf>
    <xf numFmtId="9" fontId="2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 applyAlignment="1"/>
    <xf numFmtId="4" fontId="2" fillId="3" borderId="1" xfId="0" applyNumberFormat="1" applyFont="1" applyFill="1" applyBorder="1" applyAlignment="1"/>
    <xf numFmtId="0" fontId="3" fillId="3" borderId="2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9" fontId="2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topLeftCell="A22" workbookViewId="0">
      <selection activeCell="G9" sqref="G9"/>
    </sheetView>
  </sheetViews>
  <sheetFormatPr defaultRowHeight="15"/>
  <cols>
    <col min="1" max="1" width="32.7109375" customWidth="1"/>
    <col min="2" max="8" width="16.85546875" customWidth="1"/>
  </cols>
  <sheetData>
    <row r="1" spans="1:8" ht="18.75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.75">
      <c r="A2" s="1"/>
      <c r="B2" s="2"/>
      <c r="C2" s="1"/>
      <c r="D2" s="1"/>
      <c r="E2" s="1"/>
      <c r="F2" s="3"/>
      <c r="G2" s="1"/>
      <c r="H2" s="1"/>
    </row>
    <row r="3" spans="1:8" ht="110.25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8" ht="15.75">
      <c r="A4" s="7" t="s">
        <v>9</v>
      </c>
      <c r="B4" s="8"/>
      <c r="C4" s="8">
        <v>2</v>
      </c>
      <c r="D4" s="8">
        <v>3</v>
      </c>
      <c r="E4" s="8">
        <v>4</v>
      </c>
      <c r="F4" s="8"/>
      <c r="G4" s="8">
        <v>4</v>
      </c>
      <c r="H4" s="8">
        <v>6</v>
      </c>
    </row>
    <row r="5" spans="1:8" ht="15.75">
      <c r="A5" s="40" t="s">
        <v>10</v>
      </c>
      <c r="B5" s="41"/>
      <c r="C5" s="41"/>
      <c r="D5" s="41"/>
      <c r="E5" s="41"/>
      <c r="F5" s="41"/>
      <c r="G5" s="41"/>
      <c r="H5" s="42"/>
    </row>
    <row r="6" spans="1:8" ht="31.5">
      <c r="A6" s="7" t="s">
        <v>11</v>
      </c>
      <c r="B6" s="8"/>
      <c r="C6" s="9">
        <v>800</v>
      </c>
      <c r="D6" s="9">
        <v>800</v>
      </c>
      <c r="E6" s="9">
        <v>800</v>
      </c>
      <c r="F6" s="10"/>
      <c r="G6" s="9">
        <v>800</v>
      </c>
      <c r="H6" s="9">
        <v>800</v>
      </c>
    </row>
    <row r="7" spans="1:8" ht="15.75">
      <c r="A7" s="40" t="s">
        <v>12</v>
      </c>
      <c r="B7" s="41"/>
      <c r="C7" s="41"/>
      <c r="D7" s="41"/>
      <c r="E7" s="41"/>
      <c r="F7" s="41"/>
      <c r="G7" s="41"/>
      <c r="H7" s="42"/>
    </row>
    <row r="8" spans="1:8" ht="15.75">
      <c r="A8" s="11" t="s">
        <v>13</v>
      </c>
      <c r="B8" s="8"/>
      <c r="C8" s="12">
        <v>2000</v>
      </c>
      <c r="D8" s="12">
        <v>3000</v>
      </c>
      <c r="E8" s="12">
        <v>4000</v>
      </c>
      <c r="F8" s="13"/>
      <c r="G8" s="14">
        <v>5600</v>
      </c>
      <c r="H8" s="12">
        <v>8400</v>
      </c>
    </row>
    <row r="9" spans="1:8" ht="15.75">
      <c r="A9" s="11" t="s">
        <v>14</v>
      </c>
      <c r="B9" s="8"/>
      <c r="C9" s="15">
        <f>C8/C4</f>
        <v>1000</v>
      </c>
      <c r="D9" s="15">
        <f>D8/D4</f>
        <v>1000</v>
      </c>
      <c r="E9" s="15">
        <f>E8/E4</f>
        <v>1000</v>
      </c>
      <c r="F9" s="10"/>
      <c r="G9" s="15">
        <f>G8/G4</f>
        <v>1400</v>
      </c>
      <c r="H9" s="15">
        <f>H8/H4</f>
        <v>1400</v>
      </c>
    </row>
    <row r="10" spans="1:8" ht="15.75">
      <c r="A10" s="43" t="s">
        <v>15</v>
      </c>
      <c r="B10" s="43"/>
      <c r="C10" s="43"/>
      <c r="D10" s="43"/>
      <c r="E10" s="43"/>
      <c r="F10" s="43"/>
      <c r="G10" s="43"/>
      <c r="H10" s="44"/>
    </row>
    <row r="11" spans="1:8" ht="47.25">
      <c r="A11" s="16" t="s">
        <v>16</v>
      </c>
      <c r="B11" s="17">
        <v>0</v>
      </c>
      <c r="C11" s="18">
        <f>C9+C6</f>
        <v>1800</v>
      </c>
      <c r="D11" s="18">
        <f>D9+D6</f>
        <v>1800</v>
      </c>
      <c r="E11" s="18">
        <f>E9+E6</f>
        <v>1800</v>
      </c>
      <c r="F11" s="17">
        <v>0</v>
      </c>
      <c r="G11" s="18">
        <f>G9+G6</f>
        <v>2200</v>
      </c>
      <c r="H11" s="18">
        <f>H9+H6</f>
        <v>2200</v>
      </c>
    </row>
    <row r="12" spans="1:8" ht="15.75">
      <c r="A12" s="19" t="s">
        <v>17</v>
      </c>
      <c r="B12" s="20"/>
      <c r="C12" s="21">
        <f>C8+C6</f>
        <v>2800</v>
      </c>
      <c r="D12" s="21">
        <f>D8+D6</f>
        <v>3800</v>
      </c>
      <c r="E12" s="21">
        <f>E8+E6</f>
        <v>4800</v>
      </c>
      <c r="F12" s="21"/>
      <c r="G12" s="21">
        <f>G8+G6</f>
        <v>6400</v>
      </c>
      <c r="H12" s="21">
        <f>H8+H6</f>
        <v>9200</v>
      </c>
    </row>
    <row r="13" spans="1:8" ht="15.75">
      <c r="A13" s="19" t="s">
        <v>18</v>
      </c>
      <c r="B13" s="22"/>
      <c r="C13" s="23">
        <f>C11</f>
        <v>1800</v>
      </c>
      <c r="D13" s="23">
        <f>D8/2+D6</f>
        <v>2300</v>
      </c>
      <c r="E13" s="23">
        <f>E8/2+E6</f>
        <v>2800</v>
      </c>
      <c r="F13" s="24"/>
      <c r="G13" s="23">
        <f>G8/2+G6</f>
        <v>3600</v>
      </c>
      <c r="H13" s="23">
        <f>H8/2+H6</f>
        <v>5000</v>
      </c>
    </row>
    <row r="14" spans="1:8" ht="15.75">
      <c r="A14" s="19" t="s">
        <v>19</v>
      </c>
      <c r="B14" s="22"/>
      <c r="C14" s="25"/>
      <c r="D14" s="23">
        <f>D8/3+D6</f>
        <v>1800</v>
      </c>
      <c r="E14" s="23">
        <f>E8/3+E6</f>
        <v>2133.333333333333</v>
      </c>
      <c r="F14" s="24"/>
      <c r="G14" s="23">
        <f>G8/3+G6</f>
        <v>2666.666666666667</v>
      </c>
      <c r="H14" s="23">
        <f>H8/3+H6</f>
        <v>3600</v>
      </c>
    </row>
    <row r="15" spans="1:8" ht="15.75">
      <c r="A15" s="19" t="s">
        <v>20</v>
      </c>
      <c r="B15" s="22"/>
      <c r="C15" s="25"/>
      <c r="D15" s="25"/>
      <c r="E15" s="23">
        <f>E8/4+E6</f>
        <v>1800</v>
      </c>
      <c r="F15" s="24"/>
      <c r="G15" s="23">
        <f>G8/4+G6</f>
        <v>2200</v>
      </c>
      <c r="H15" s="23">
        <f>H8/4+H6</f>
        <v>2900</v>
      </c>
    </row>
    <row r="16" spans="1:8" ht="15.75">
      <c r="A16" s="19" t="s">
        <v>21</v>
      </c>
      <c r="B16" s="22"/>
      <c r="C16" s="25"/>
      <c r="D16" s="25"/>
      <c r="E16" s="25"/>
      <c r="F16" s="26"/>
      <c r="G16" s="25"/>
      <c r="H16" s="23">
        <f>H8/5+H6</f>
        <v>2480</v>
      </c>
    </row>
    <row r="17" spans="1:8" ht="15.75">
      <c r="A17" s="19" t="s">
        <v>22</v>
      </c>
      <c r="B17" s="22"/>
      <c r="C17" s="25"/>
      <c r="D17" s="25"/>
      <c r="E17" s="25"/>
      <c r="F17" s="26"/>
      <c r="G17" s="25"/>
      <c r="H17" s="23">
        <f>H8/6+H6</f>
        <v>2200</v>
      </c>
    </row>
    <row r="18" spans="1:8" ht="47.25">
      <c r="A18" s="27" t="s">
        <v>23</v>
      </c>
      <c r="B18" s="17">
        <v>0.8</v>
      </c>
      <c r="C18" s="15">
        <f>C9-C9*B18+C6</f>
        <v>1000</v>
      </c>
      <c r="D18" s="15">
        <f>D9-D9*B18+D6</f>
        <v>1000</v>
      </c>
      <c r="E18" s="15">
        <f>E9-E9*B18+E6</f>
        <v>1000</v>
      </c>
      <c r="F18" s="17">
        <v>0.1</v>
      </c>
      <c r="G18" s="15">
        <v>1860</v>
      </c>
      <c r="H18" s="15">
        <v>1860</v>
      </c>
    </row>
    <row r="19" spans="1:8" ht="15.75">
      <c r="A19" s="19" t="s">
        <v>17</v>
      </c>
      <c r="B19" s="22"/>
      <c r="C19" s="28">
        <f>C8-C8*B18+C6</f>
        <v>1200</v>
      </c>
      <c r="D19" s="28">
        <f>D8-D8*B18+D6</f>
        <v>1400</v>
      </c>
      <c r="E19" s="28">
        <f>E8-E8*B18+E6</f>
        <v>1600</v>
      </c>
      <c r="F19" s="28"/>
      <c r="G19" s="28">
        <f>G8-G8*F18+G6</f>
        <v>5840</v>
      </c>
      <c r="H19" s="28">
        <f>H8-H8*F18+H6</f>
        <v>8360</v>
      </c>
    </row>
    <row r="20" spans="1:8" ht="15.75">
      <c r="A20" s="19" t="s">
        <v>18</v>
      </c>
      <c r="B20" s="22"/>
      <c r="C20" s="28">
        <f>C18</f>
        <v>1000</v>
      </c>
      <c r="D20" s="28">
        <f>(D8-D8*B18)/2+D6</f>
        <v>1100</v>
      </c>
      <c r="E20" s="28">
        <f>(E8-E8*B18)/2+E6</f>
        <v>1200</v>
      </c>
      <c r="F20" s="28"/>
      <c r="G20" s="28">
        <f>6240/2</f>
        <v>3120</v>
      </c>
      <c r="H20" s="28">
        <f>8760/2</f>
        <v>4380</v>
      </c>
    </row>
    <row r="21" spans="1:8" ht="15.75">
      <c r="A21" s="19" t="s">
        <v>19</v>
      </c>
      <c r="B21" s="22"/>
      <c r="C21" s="29"/>
      <c r="D21" s="28">
        <f>(D8-D8*B18)/3+D6</f>
        <v>1000</v>
      </c>
      <c r="E21" s="28">
        <f>(E8-E8*B18)/3+E6</f>
        <v>1066.6666666666667</v>
      </c>
      <c r="F21" s="24"/>
      <c r="G21" s="28">
        <f>6840/3</f>
        <v>2280</v>
      </c>
      <c r="H21" s="28">
        <f>9360/3</f>
        <v>3120</v>
      </c>
    </row>
    <row r="22" spans="1:8" ht="15.75">
      <c r="A22" s="19" t="s">
        <v>20</v>
      </c>
      <c r="B22" s="22"/>
      <c r="C22" s="29"/>
      <c r="D22" s="29"/>
      <c r="E22" s="28">
        <f>(E8-E8*B18)/4+E6</f>
        <v>1000</v>
      </c>
      <c r="F22" s="24"/>
      <c r="G22" s="28">
        <f>7440/4</f>
        <v>1860</v>
      </c>
      <c r="H22" s="28">
        <v>2490</v>
      </c>
    </row>
    <row r="23" spans="1:8" ht="15.75">
      <c r="A23" s="19" t="s">
        <v>21</v>
      </c>
      <c r="B23" s="22"/>
      <c r="C23" s="29"/>
      <c r="D23" s="29"/>
      <c r="E23" s="29"/>
      <c r="F23" s="24"/>
      <c r="G23" s="29"/>
      <c r="H23" s="28">
        <v>2112</v>
      </c>
    </row>
    <row r="24" spans="1:8" ht="15.75">
      <c r="A24" s="19" t="s">
        <v>22</v>
      </c>
      <c r="B24" s="22"/>
      <c r="C24" s="29"/>
      <c r="D24" s="29"/>
      <c r="E24" s="29"/>
      <c r="F24" s="24"/>
      <c r="G24" s="29"/>
      <c r="H24" s="28">
        <v>1860</v>
      </c>
    </row>
    <row r="25" spans="1:8" ht="15.75">
      <c r="A25" s="27" t="s">
        <v>24</v>
      </c>
      <c r="B25" s="17">
        <v>0.85</v>
      </c>
      <c r="C25" s="15">
        <f>C9-C9*B25+C6</f>
        <v>950</v>
      </c>
      <c r="D25" s="15">
        <f>D9-D9*B25+D6</f>
        <v>950</v>
      </c>
      <c r="E25" s="15">
        <f>E9-E9*B25+E6</f>
        <v>950</v>
      </c>
      <c r="F25" s="17">
        <f>1-G25/G11</f>
        <v>0.20454545454545459</v>
      </c>
      <c r="G25" s="15">
        <v>1750</v>
      </c>
      <c r="H25" s="15">
        <v>1750</v>
      </c>
    </row>
    <row r="26" spans="1:8" ht="15.75">
      <c r="A26" s="19" t="s">
        <v>17</v>
      </c>
      <c r="B26" s="22"/>
      <c r="C26" s="28">
        <f>C8-C8*B25+C6</f>
        <v>1100</v>
      </c>
      <c r="D26" s="28">
        <f>D8-D8*B25+D6</f>
        <v>1250</v>
      </c>
      <c r="E26" s="28">
        <f>E8-E8*B25+E6</f>
        <v>1400</v>
      </c>
      <c r="F26" s="28"/>
      <c r="G26" s="28">
        <f>G15-G15*F25+G13</f>
        <v>5350</v>
      </c>
      <c r="H26" s="28">
        <f>H15-H15*F25+H13</f>
        <v>7306.818181818182</v>
      </c>
    </row>
    <row r="27" spans="1:8" ht="15.75">
      <c r="A27" s="19" t="s">
        <v>18</v>
      </c>
      <c r="B27" s="22"/>
      <c r="C27" s="28">
        <f>C25</f>
        <v>950</v>
      </c>
      <c r="D27" s="28">
        <f>(D8-D8*B25)/2+D6</f>
        <v>1025</v>
      </c>
      <c r="E27" s="28">
        <f>(E8-E8*B25)/2+E6</f>
        <v>1100</v>
      </c>
      <c r="F27" s="28"/>
      <c r="G27" s="28">
        <f>6240/2</f>
        <v>3120</v>
      </c>
      <c r="H27" s="28">
        <f>8760/2</f>
        <v>4380</v>
      </c>
    </row>
    <row r="28" spans="1:8" ht="15.75">
      <c r="A28" s="19" t="s">
        <v>19</v>
      </c>
      <c r="B28" s="22"/>
      <c r="C28" s="29"/>
      <c r="D28" s="28">
        <f>D25</f>
        <v>950</v>
      </c>
      <c r="E28" s="28">
        <f>(E8-E8*B25)/3+E6</f>
        <v>1000</v>
      </c>
      <c r="F28" s="24"/>
      <c r="G28" s="28">
        <f>6840/3</f>
        <v>2280</v>
      </c>
      <c r="H28" s="28">
        <f>9360/3</f>
        <v>3120</v>
      </c>
    </row>
    <row r="29" spans="1:8" ht="15.75">
      <c r="A29" s="19" t="s">
        <v>20</v>
      </c>
      <c r="B29" s="22"/>
      <c r="C29" s="29"/>
      <c r="D29" s="29"/>
      <c r="E29" s="28">
        <f>E25</f>
        <v>950</v>
      </c>
      <c r="F29" s="24"/>
      <c r="G29" s="28">
        <f>G25</f>
        <v>1750</v>
      </c>
      <c r="H29" s="28">
        <v>2490</v>
      </c>
    </row>
    <row r="30" spans="1:8" ht="15.75">
      <c r="A30" s="19" t="s">
        <v>21</v>
      </c>
      <c r="B30" s="22"/>
      <c r="C30" s="29"/>
      <c r="D30" s="29"/>
      <c r="E30" s="29"/>
      <c r="F30" s="24"/>
      <c r="G30" s="29"/>
      <c r="H30" s="28">
        <v>2112</v>
      </c>
    </row>
    <row r="31" spans="1:8" ht="15.75">
      <c r="A31" s="19" t="s">
        <v>22</v>
      </c>
      <c r="B31" s="22"/>
      <c r="C31" s="29"/>
      <c r="D31" s="29"/>
      <c r="E31" s="29"/>
      <c r="F31" s="24"/>
      <c r="G31" s="29"/>
      <c r="H31" s="28">
        <f>H25</f>
        <v>1750</v>
      </c>
    </row>
    <row r="32" spans="1:8" ht="15.75">
      <c r="A32" s="30" t="s">
        <v>25</v>
      </c>
      <c r="B32" s="17">
        <v>0.95</v>
      </c>
      <c r="C32" s="15">
        <f>C9-C9*B32+C6</f>
        <v>850</v>
      </c>
      <c r="D32" s="15">
        <f>D9-D9*B32+D6</f>
        <v>850</v>
      </c>
      <c r="E32" s="15">
        <f>E9-E9*B32+E6</f>
        <v>850</v>
      </c>
      <c r="F32" s="17">
        <v>0.95</v>
      </c>
      <c r="G32" s="15">
        <f>G9-G9*B32+G6</f>
        <v>870</v>
      </c>
      <c r="H32" s="15">
        <f>H9-H9*B32+H6</f>
        <v>870</v>
      </c>
    </row>
    <row r="33" spans="1:8" ht="15.75">
      <c r="A33" s="43" t="s">
        <v>26</v>
      </c>
      <c r="B33" s="43"/>
      <c r="C33" s="43"/>
      <c r="D33" s="43"/>
      <c r="E33" s="43"/>
      <c r="F33" s="43"/>
      <c r="G33" s="43"/>
      <c r="H33" s="44"/>
    </row>
    <row r="34" spans="1:8" ht="31.5">
      <c r="A34" s="16" t="s">
        <v>27</v>
      </c>
      <c r="B34" s="17">
        <v>0</v>
      </c>
      <c r="C34" s="31">
        <f>C9</f>
        <v>1000</v>
      </c>
      <c r="D34" s="31">
        <f>D9</f>
        <v>1000</v>
      </c>
      <c r="E34" s="31">
        <f>E9</f>
        <v>1000</v>
      </c>
      <c r="F34" s="32">
        <v>0</v>
      </c>
      <c r="G34" s="31">
        <f>G9</f>
        <v>1400</v>
      </c>
      <c r="H34" s="31">
        <f>H9</f>
        <v>1400</v>
      </c>
    </row>
    <row r="35" spans="1:8" ht="15.75">
      <c r="A35" s="19" t="s">
        <v>17</v>
      </c>
      <c r="B35" s="22"/>
      <c r="C35" s="33">
        <f>C8</f>
        <v>2000</v>
      </c>
      <c r="D35" s="33">
        <f>D8</f>
        <v>3000</v>
      </c>
      <c r="E35" s="33">
        <f>E8</f>
        <v>4000</v>
      </c>
      <c r="F35" s="33"/>
      <c r="G35" s="33">
        <f>G8</f>
        <v>5600</v>
      </c>
      <c r="H35" s="33">
        <f>H8</f>
        <v>8400</v>
      </c>
    </row>
    <row r="36" spans="1:8" ht="15.75">
      <c r="A36" s="19" t="s">
        <v>18</v>
      </c>
      <c r="B36" s="22"/>
      <c r="C36" s="33">
        <f>C34</f>
        <v>1000</v>
      </c>
      <c r="D36" s="33">
        <f>D35/2</f>
        <v>1500</v>
      </c>
      <c r="E36" s="33">
        <f>E35/2</f>
        <v>2000</v>
      </c>
      <c r="F36" s="33"/>
      <c r="G36" s="33">
        <f>G35/2</f>
        <v>2800</v>
      </c>
      <c r="H36" s="33">
        <f>H35/2</f>
        <v>4200</v>
      </c>
    </row>
    <row r="37" spans="1:8" ht="15.75">
      <c r="A37" s="19" t="s">
        <v>19</v>
      </c>
      <c r="B37" s="22"/>
      <c r="C37" s="34"/>
      <c r="D37" s="33">
        <f>D34</f>
        <v>1000</v>
      </c>
      <c r="E37" s="33">
        <f>E35/3</f>
        <v>1333.3333333333333</v>
      </c>
      <c r="F37" s="35"/>
      <c r="G37" s="33">
        <f>G35/3</f>
        <v>1866.6666666666667</v>
      </c>
      <c r="H37" s="33">
        <f>H35/3</f>
        <v>2800</v>
      </c>
    </row>
    <row r="38" spans="1:8" ht="15.75">
      <c r="A38" s="19" t="s">
        <v>20</v>
      </c>
      <c r="B38" s="22"/>
      <c r="C38" s="34"/>
      <c r="D38" s="34"/>
      <c r="E38" s="33">
        <f>E34</f>
        <v>1000</v>
      </c>
      <c r="F38" s="35"/>
      <c r="G38" s="33">
        <f>G34</f>
        <v>1400</v>
      </c>
      <c r="H38" s="33">
        <f>H35/4</f>
        <v>2100</v>
      </c>
    </row>
    <row r="39" spans="1:8" ht="15.75">
      <c r="A39" s="19" t="s">
        <v>21</v>
      </c>
      <c r="B39" s="22"/>
      <c r="C39" s="34"/>
      <c r="D39" s="34"/>
      <c r="E39" s="34"/>
      <c r="F39" s="35"/>
      <c r="G39" s="34"/>
      <c r="H39" s="33">
        <f>H35/5</f>
        <v>1680</v>
      </c>
    </row>
    <row r="40" spans="1:8" ht="15.75">
      <c r="A40" s="19" t="s">
        <v>22</v>
      </c>
      <c r="B40" s="22"/>
      <c r="C40" s="34"/>
      <c r="D40" s="34"/>
      <c r="E40" s="34"/>
      <c r="F40" s="35"/>
      <c r="G40" s="34"/>
      <c r="H40" s="33">
        <f>H34</f>
        <v>1400</v>
      </c>
    </row>
    <row r="41" spans="1:8" ht="63">
      <c r="A41" s="36" t="s">
        <v>28</v>
      </c>
      <c r="B41" s="17">
        <v>0.5</v>
      </c>
      <c r="C41" s="31">
        <f>C9*B41</f>
        <v>500</v>
      </c>
      <c r="D41" s="31">
        <f>D9*B41</f>
        <v>500</v>
      </c>
      <c r="E41" s="31">
        <f>E9*B41</f>
        <v>500</v>
      </c>
      <c r="F41" s="32">
        <v>0.1</v>
      </c>
      <c r="G41" s="31">
        <f>G9-G9*F41</f>
        <v>1260</v>
      </c>
      <c r="H41" s="31">
        <f>H9-H9*F41</f>
        <v>1260</v>
      </c>
    </row>
    <row r="42" spans="1:8" ht="15.75">
      <c r="A42" s="19" t="s">
        <v>17</v>
      </c>
      <c r="B42" s="20"/>
      <c r="C42" s="37">
        <f>C8*B41</f>
        <v>1000</v>
      </c>
      <c r="D42" s="37">
        <f>D8*B41</f>
        <v>1500</v>
      </c>
      <c r="E42" s="37">
        <f>E8*B41</f>
        <v>2000</v>
      </c>
      <c r="F42" s="38"/>
      <c r="G42" s="37">
        <f>G8-G8*F41</f>
        <v>5040</v>
      </c>
      <c r="H42" s="37">
        <f>H8-H8*F41</f>
        <v>7560</v>
      </c>
    </row>
    <row r="43" spans="1:8" ht="15.75">
      <c r="A43" s="19" t="s">
        <v>18</v>
      </c>
      <c r="B43" s="20"/>
      <c r="C43" s="37">
        <f>C41</f>
        <v>500</v>
      </c>
      <c r="D43" s="37">
        <f>D42/2</f>
        <v>750</v>
      </c>
      <c r="E43" s="37">
        <f>E42/2</f>
        <v>1000</v>
      </c>
      <c r="F43" s="38"/>
      <c r="G43" s="37">
        <f>G42/2</f>
        <v>2520</v>
      </c>
      <c r="H43" s="37">
        <f>H42/2</f>
        <v>3780</v>
      </c>
    </row>
    <row r="44" spans="1:8" ht="15.75">
      <c r="A44" s="19" t="s">
        <v>19</v>
      </c>
      <c r="B44" s="20"/>
      <c r="C44" s="31"/>
      <c r="D44" s="37">
        <f>D41</f>
        <v>500</v>
      </c>
      <c r="E44" s="37">
        <f>E42/3</f>
        <v>666.66666666666663</v>
      </c>
      <c r="F44" s="38"/>
      <c r="G44" s="37">
        <f>G42/3</f>
        <v>1680</v>
      </c>
      <c r="H44" s="37">
        <f>H42/3</f>
        <v>2520</v>
      </c>
    </row>
    <row r="45" spans="1:8" ht="15.75">
      <c r="A45" s="19" t="s">
        <v>20</v>
      </c>
      <c r="B45" s="20"/>
      <c r="C45" s="31"/>
      <c r="D45" s="31"/>
      <c r="E45" s="37">
        <f>E41</f>
        <v>500</v>
      </c>
      <c r="F45" s="38"/>
      <c r="G45" s="37">
        <f>G41</f>
        <v>1260</v>
      </c>
      <c r="H45" s="37">
        <f>H42/4</f>
        <v>1890</v>
      </c>
    </row>
    <row r="46" spans="1:8" ht="15.75">
      <c r="A46" s="19" t="s">
        <v>21</v>
      </c>
      <c r="B46" s="20"/>
      <c r="C46" s="31"/>
      <c r="D46" s="31"/>
      <c r="E46" s="31"/>
      <c r="F46" s="38"/>
      <c r="G46" s="31"/>
      <c r="H46" s="37">
        <f>H42/5</f>
        <v>1512</v>
      </c>
    </row>
    <row r="47" spans="1:8" ht="15.75">
      <c r="A47" s="19" t="s">
        <v>22</v>
      </c>
      <c r="B47" s="20"/>
      <c r="C47" s="31"/>
      <c r="D47" s="31"/>
      <c r="E47" s="31"/>
      <c r="F47" s="38"/>
      <c r="G47" s="31"/>
      <c r="H47" s="37">
        <f>H42/6</f>
        <v>1260</v>
      </c>
    </row>
    <row r="48" spans="1:8" ht="31.5">
      <c r="A48" s="36" t="s">
        <v>29</v>
      </c>
      <c r="B48" s="17">
        <v>0.55000000000000004</v>
      </c>
      <c r="C48" s="31">
        <f>C9-C9*B48</f>
        <v>450</v>
      </c>
      <c r="D48" s="31">
        <f>D9-D9*B48</f>
        <v>450</v>
      </c>
      <c r="E48" s="31">
        <f>E9-E9*B48</f>
        <v>450</v>
      </c>
      <c r="F48" s="32">
        <v>0.15</v>
      </c>
      <c r="G48" s="31">
        <f>G9-G9*F48</f>
        <v>1190</v>
      </c>
      <c r="H48" s="31">
        <f>H9-H9*F48</f>
        <v>1190</v>
      </c>
    </row>
    <row r="49" spans="1:8" ht="15.75">
      <c r="A49" s="19" t="s">
        <v>17</v>
      </c>
      <c r="B49" s="20"/>
      <c r="C49" s="37">
        <f>C8-C8*B48</f>
        <v>900</v>
      </c>
      <c r="D49" s="37">
        <f>D8-D8*B48</f>
        <v>1349.9999999999998</v>
      </c>
      <c r="E49" s="37">
        <f>E8-E8*B48</f>
        <v>1800</v>
      </c>
      <c r="F49" s="38"/>
      <c r="G49" s="37">
        <f>G8-G8*F48</f>
        <v>4760</v>
      </c>
      <c r="H49" s="37">
        <f>H8-H8*F48</f>
        <v>7140</v>
      </c>
    </row>
    <row r="50" spans="1:8" ht="15.75">
      <c r="A50" s="19" t="s">
        <v>18</v>
      </c>
      <c r="B50" s="20"/>
      <c r="C50" s="37">
        <f>C49/2</f>
        <v>450</v>
      </c>
      <c r="D50" s="37">
        <f>D49/2</f>
        <v>674.99999999999989</v>
      </c>
      <c r="E50" s="37">
        <f>E49/2</f>
        <v>900</v>
      </c>
      <c r="F50" s="38"/>
      <c r="G50" s="37">
        <f>G49/2</f>
        <v>2380</v>
      </c>
      <c r="H50" s="37">
        <f>H49/2</f>
        <v>3570</v>
      </c>
    </row>
    <row r="51" spans="1:8" ht="15.75">
      <c r="A51" s="19" t="s">
        <v>19</v>
      </c>
      <c r="B51" s="20"/>
      <c r="C51" s="31"/>
      <c r="D51" s="37">
        <f>D49/3</f>
        <v>449.99999999999994</v>
      </c>
      <c r="E51" s="37">
        <f>E49/3</f>
        <v>600</v>
      </c>
      <c r="F51" s="38"/>
      <c r="G51" s="37">
        <f>G49/3</f>
        <v>1586.6666666666667</v>
      </c>
      <c r="H51" s="37">
        <f>H49/3</f>
        <v>2380</v>
      </c>
    </row>
    <row r="52" spans="1:8" ht="15.75">
      <c r="A52" s="19" t="s">
        <v>20</v>
      </c>
      <c r="B52" s="20"/>
      <c r="C52" s="31"/>
      <c r="D52" s="31"/>
      <c r="E52" s="37">
        <f>E49/4</f>
        <v>450</v>
      </c>
      <c r="F52" s="38"/>
      <c r="G52" s="37">
        <f>G49/4</f>
        <v>1190</v>
      </c>
      <c r="H52" s="37">
        <f>H49/4</f>
        <v>1785</v>
      </c>
    </row>
    <row r="53" spans="1:8" ht="15.75">
      <c r="A53" s="19" t="s">
        <v>21</v>
      </c>
      <c r="B53" s="20"/>
      <c r="C53" s="31"/>
      <c r="D53" s="31"/>
      <c r="E53" s="31"/>
      <c r="F53" s="38"/>
      <c r="G53" s="31"/>
      <c r="H53" s="37">
        <f>H49/5</f>
        <v>1428</v>
      </c>
    </row>
    <row r="54" spans="1:8" ht="15.75">
      <c r="A54" s="19" t="s">
        <v>22</v>
      </c>
      <c r="B54" s="20"/>
      <c r="C54" s="31"/>
      <c r="D54" s="31"/>
      <c r="E54" s="31"/>
      <c r="F54" s="38"/>
      <c r="G54" s="31"/>
      <c r="H54" s="37">
        <f>H49/6</f>
        <v>1190</v>
      </c>
    </row>
    <row r="55" spans="1:8" ht="15.75">
      <c r="A55" s="30" t="s">
        <v>25</v>
      </c>
      <c r="B55" s="17">
        <v>0.95</v>
      </c>
      <c r="C55" s="31">
        <f>C9-C9*B55</f>
        <v>50</v>
      </c>
      <c r="D55" s="31">
        <f>D9-D9*B55</f>
        <v>50</v>
      </c>
      <c r="E55" s="31">
        <f>E9-E9*B55</f>
        <v>50</v>
      </c>
      <c r="F55" s="32">
        <v>0.95</v>
      </c>
      <c r="G55" s="31">
        <f>G9-G9*F55</f>
        <v>70</v>
      </c>
      <c r="H55" s="31">
        <f>H9-H9*F55</f>
        <v>70</v>
      </c>
    </row>
  </sheetData>
  <mergeCells count="5">
    <mergeCell ref="A1:H1"/>
    <mergeCell ref="A5:H5"/>
    <mergeCell ref="A7:H7"/>
    <mergeCell ref="A10:H10"/>
    <mergeCell ref="A33:H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Емельченкова Ирина Викторовна</dc:creator>
  <cp:lastModifiedBy>Элина</cp:lastModifiedBy>
  <dcterms:created xsi:type="dcterms:W3CDTF">2022-06-10T08:39:58Z</dcterms:created>
  <dcterms:modified xsi:type="dcterms:W3CDTF">2022-06-10T13:13:21Z</dcterms:modified>
</cp:coreProperties>
</file>